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ca\OneDrive\Desktop\STX data for video\"/>
    </mc:Choice>
  </mc:AlternateContent>
  <xr:revisionPtr revIDLastSave="0" documentId="13_ncr:1_{3392FBBF-0296-442F-8CE1-47051AD3F270}" xr6:coauthVersionLast="47" xr6:coauthVersionMax="47" xr10:uidLastSave="{00000000-0000-0000-0000-000000000000}"/>
  <bookViews>
    <workbookView xWindow="9675" yWindow="0" windowWidth="23625" windowHeight="15585" xr2:uid="{00000000-000D-0000-FFFF-FFFF00000000}"/>
  </bookViews>
  <sheets>
    <sheet name="STX ELISA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O5" i="1"/>
  <c r="O6" i="1"/>
  <c r="O11" i="1"/>
  <c r="P10" i="1"/>
  <c r="P11" i="1"/>
  <c r="P15" i="1"/>
  <c r="S15" i="1" s="1"/>
  <c r="T15" i="1" s="1"/>
  <c r="P14" i="1"/>
  <c r="S14" i="1" s="1"/>
  <c r="T14" i="1" s="1"/>
  <c r="P13" i="1"/>
  <c r="S13" i="1" s="1"/>
  <c r="T13" i="1" s="1"/>
  <c r="P12" i="1"/>
  <c r="S12" i="1" s="1"/>
  <c r="T12" i="1" s="1"/>
  <c r="N10" i="1"/>
  <c r="N9" i="1" s="1"/>
  <c r="N8" i="1" s="1"/>
  <c r="N7" i="1" s="1"/>
  <c r="N6" i="1" s="1"/>
  <c r="N5" i="1" s="1"/>
  <c r="P9" i="1"/>
  <c r="P8" i="1"/>
  <c r="P7" i="1"/>
  <c r="P6" i="1"/>
  <c r="P5" i="1"/>
  <c r="P4" i="1"/>
  <c r="H5" i="1"/>
  <c r="H6" i="1"/>
  <c r="H7" i="1"/>
  <c r="H8" i="1"/>
  <c r="H9" i="1"/>
  <c r="H12" i="1"/>
  <c r="K12" i="1" s="1"/>
  <c r="H13" i="1"/>
  <c r="K13" i="1" s="1"/>
  <c r="H14" i="1"/>
  <c r="K14" i="1" s="1"/>
  <c r="H15" i="1"/>
  <c r="K15" i="1" s="1"/>
  <c r="H4" i="1"/>
  <c r="G10" i="1"/>
  <c r="G9" i="1" s="1"/>
  <c r="G8" i="1" s="1"/>
  <c r="G7" i="1" s="1"/>
  <c r="G6" i="1" s="1"/>
  <c r="G5" i="1" s="1"/>
  <c r="A10" i="1"/>
  <c r="A9" i="1" s="1"/>
  <c r="A8" i="1" s="1"/>
  <c r="A7" i="1" s="1"/>
  <c r="A6" i="1" s="1"/>
  <c r="A5" i="1" s="1"/>
  <c r="O10" i="1" l="1"/>
  <c r="O8" i="1"/>
  <c r="O9" i="1"/>
  <c r="O7" i="1"/>
</calcChain>
</file>

<file path=xl/sharedStrings.xml><?xml version="1.0" encoding="utf-8"?>
<sst xmlns="http://schemas.openxmlformats.org/spreadsheetml/2006/main" count="28" uniqueCount="13">
  <si>
    <t>STX (ng/mL)</t>
  </si>
  <si>
    <t>sample 1</t>
  </si>
  <si>
    <t>sample 2</t>
  </si>
  <si>
    <t>sample 3</t>
  </si>
  <si>
    <t>sample 4</t>
  </si>
  <si>
    <t>concentration (ng/mL)</t>
  </si>
  <si>
    <t>avg OD</t>
  </si>
  <si>
    <t>y-intercept</t>
  </si>
  <si>
    <t>slope</t>
  </si>
  <si>
    <t>log [conc]</t>
  </si>
  <si>
    <t>GraphPad interpolated values</t>
  </si>
  <si>
    <t xml:space="preserve">Linear Regression </t>
  </si>
  <si>
    <t>Log Transformation 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</si>
</sst>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Border="1"/>
    <xf numFmtId="165" fontId="0" fillId="33" borderId="0" xfId="0" applyNumberForma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4" borderId="14" xfId="0" applyFill="1" applyBorder="1"/>
    <xf numFmtId="0" fontId="0" fillId="34" borderId="15" xfId="0" applyFill="1" applyBorder="1"/>
    <xf numFmtId="0" fontId="0" fillId="34" borderId="16" xfId="0" applyFill="1" applyBorder="1"/>
    <xf numFmtId="165" fontId="18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'STX ELISA data'!$H$3</c:f>
              <c:strCache>
                <c:ptCount val="1"/>
                <c:pt idx="0">
                  <c:v>avg OD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75754593175853E-2"/>
                  <c:y val="-0.7667337416156313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'STX ELISA data'!$G$4:$G$11</c:f>
              <c:numCache>
                <c:formatCode>General</c:formatCode>
                <c:ptCount val="8"/>
                <c:pt idx="0">
                  <c:v>0</c:v>
                </c:pt>
                <c:pt idx="1">
                  <c:v>3.125E-2</c:v>
                </c:pt>
                <c:pt idx="2">
                  <c:v>6.25E-2</c:v>
                </c:pt>
                <c:pt idx="3">
                  <c:v>0.125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</c:numCache>
            </c:numRef>
          </c:xVal>
          <c:yVal>
            <c:numRef>
              <c:f>'STX ELISA data'!$H$4:$H$11</c:f>
              <c:numCache>
                <c:formatCode>General</c:formatCode>
                <c:ptCount val="8"/>
                <c:pt idx="0">
                  <c:v>0.59945000000000004</c:v>
                </c:pt>
                <c:pt idx="1">
                  <c:v>0.56640000000000001</c:v>
                </c:pt>
                <c:pt idx="2">
                  <c:v>0.53105000000000002</c:v>
                </c:pt>
                <c:pt idx="3">
                  <c:v>0.51550000000000007</c:v>
                </c:pt>
                <c:pt idx="4">
                  <c:v>0.40479999999999999</c:v>
                </c:pt>
                <c:pt idx="5">
                  <c:v>0.28854999999999997</c:v>
                </c:pt>
                <c:pt idx="6">
                  <c:v>0.2009</c:v>
                </c:pt>
                <c:pt idx="7">
                  <c:v>0.13205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64-44F2-9440-CC313BC15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69311"/>
        <c:axId val="76272207"/>
      </c:scatterChart>
      <c:valAx>
        <c:axId val="108969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72207"/>
        <c:crosses val="autoZero"/>
        <c:crossBetween val="midCat"/>
      </c:valAx>
      <c:valAx>
        <c:axId val="76272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969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avg OD (log transform)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9667541557305E-2"/>
          <c:y val="0.17171296296296298"/>
          <c:w val="0.91290988626421699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0143438320209974"/>
                  <c:y val="-0.673758019830854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'STX ELISA data'!$O$5:$O$11</c:f>
              <c:numCache>
                <c:formatCode>General</c:formatCode>
                <c:ptCount val="7"/>
                <c:pt idx="0">
                  <c:v>-1.505149978319906</c:v>
                </c:pt>
                <c:pt idx="1">
                  <c:v>-1.2041199826559248</c:v>
                </c:pt>
                <c:pt idx="2">
                  <c:v>-0.90308998699194354</c:v>
                </c:pt>
                <c:pt idx="3">
                  <c:v>-0.6020599913279624</c:v>
                </c:pt>
                <c:pt idx="4">
                  <c:v>-0.3010299956639812</c:v>
                </c:pt>
                <c:pt idx="5">
                  <c:v>0</c:v>
                </c:pt>
                <c:pt idx="6">
                  <c:v>0.3010299956639812</c:v>
                </c:pt>
              </c:numCache>
            </c:numRef>
          </c:xVal>
          <c:yVal>
            <c:numRef>
              <c:f>'STX ELISA data'!$P$5:$P$11</c:f>
              <c:numCache>
                <c:formatCode>General</c:formatCode>
                <c:ptCount val="7"/>
                <c:pt idx="0">
                  <c:v>0.56640000000000001</c:v>
                </c:pt>
                <c:pt idx="1">
                  <c:v>0.53105000000000002</c:v>
                </c:pt>
                <c:pt idx="2">
                  <c:v>0.51550000000000007</c:v>
                </c:pt>
                <c:pt idx="3">
                  <c:v>0.40479999999999999</c:v>
                </c:pt>
                <c:pt idx="4">
                  <c:v>0.28854999999999997</c:v>
                </c:pt>
                <c:pt idx="5">
                  <c:v>0.2009</c:v>
                </c:pt>
                <c:pt idx="6">
                  <c:v>0.13205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07-49D6-8B8B-090D0BC39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518848"/>
        <c:axId val="1165263808"/>
      </c:scatterChart>
      <c:valAx>
        <c:axId val="116151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5263808"/>
        <c:crosses val="autoZero"/>
        <c:crossBetween val="midCat"/>
      </c:valAx>
      <c:valAx>
        <c:axId val="1165263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518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</xdr:colOff>
      <xdr:row>19</xdr:row>
      <xdr:rowOff>33337</xdr:rowOff>
    </xdr:from>
    <xdr:to>
      <xdr:col>12</xdr:col>
      <xdr:colOff>233362</xdr:colOff>
      <xdr:row>33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33D8A7-C7DF-A2EB-056D-2310726391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</xdr:colOff>
      <xdr:row>19</xdr:row>
      <xdr:rowOff>4762</xdr:rowOff>
    </xdr:from>
    <xdr:to>
      <xdr:col>20</xdr:col>
      <xdr:colOff>385762</xdr:colOff>
      <xdr:row>33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D83C46-86E3-6064-E9DC-3A09964A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workbookViewId="0">
      <selection activeCell="D23" sqref="D23"/>
    </sheetView>
  </sheetViews>
  <sheetFormatPr defaultRowHeight="15" x14ac:dyDescent="0.25"/>
  <cols>
    <col min="1" max="1" width="10.7109375" customWidth="1"/>
    <col min="7" max="7" width="11.42578125" customWidth="1"/>
    <col min="14" max="14" width="11.28515625" customWidth="1"/>
  </cols>
  <sheetData>
    <row r="1" spans="1:20" x14ac:dyDescent="0.25">
      <c r="A1" s="7" t="s">
        <v>10</v>
      </c>
      <c r="B1" s="8"/>
      <c r="C1" s="8"/>
      <c r="D1" s="9"/>
      <c r="G1" s="7" t="s">
        <v>11</v>
      </c>
      <c r="H1" s="8"/>
      <c r="I1" s="8"/>
      <c r="J1" s="9"/>
      <c r="N1" s="7" t="s">
        <v>12</v>
      </c>
      <c r="O1" s="8"/>
      <c r="P1" s="8"/>
      <c r="Q1" s="8"/>
      <c r="R1" s="9"/>
    </row>
    <row r="3" spans="1:20" x14ac:dyDescent="0.25">
      <c r="A3" t="s">
        <v>0</v>
      </c>
      <c r="G3" t="s">
        <v>0</v>
      </c>
      <c r="H3" t="s">
        <v>6</v>
      </c>
      <c r="N3" t="s">
        <v>0</v>
      </c>
      <c r="P3" t="s">
        <v>6</v>
      </c>
    </row>
    <row r="4" spans="1:20" x14ac:dyDescent="0.25">
      <c r="A4">
        <v>0</v>
      </c>
      <c r="B4">
        <v>0.61040000000000005</v>
      </c>
      <c r="C4">
        <v>0.58850000000000002</v>
      </c>
      <c r="G4">
        <v>0</v>
      </c>
      <c r="H4">
        <f>SUBTOTAL(1,I4:J4)</f>
        <v>0.59945000000000004</v>
      </c>
      <c r="I4" s="4">
        <v>0.61040000000000005</v>
      </c>
      <c r="J4">
        <v>0.58850000000000002</v>
      </c>
      <c r="N4">
        <v>0</v>
      </c>
      <c r="P4">
        <f>SUBTOTAL(1,Q4:R4)</f>
        <v>0.59945000000000004</v>
      </c>
      <c r="Q4" s="4">
        <v>0.61040000000000005</v>
      </c>
      <c r="R4">
        <v>0.58850000000000002</v>
      </c>
    </row>
    <row r="5" spans="1:20" x14ac:dyDescent="0.25">
      <c r="A5">
        <f t="shared" ref="A5:A9" si="0">A6/2</f>
        <v>3.125E-2</v>
      </c>
      <c r="B5">
        <v>0.58709999999999996</v>
      </c>
      <c r="C5">
        <v>0.54569999999999996</v>
      </c>
      <c r="G5">
        <f t="shared" ref="G5:G9" si="1">G6/2</f>
        <v>3.125E-2</v>
      </c>
      <c r="H5">
        <f t="shared" ref="H5:H15" si="2">SUBTOTAL(1,I5:J5)</f>
        <v>0.56640000000000001</v>
      </c>
      <c r="I5" s="4">
        <v>0.58709999999999996</v>
      </c>
      <c r="J5">
        <v>0.54569999999999996</v>
      </c>
      <c r="N5">
        <f t="shared" ref="N5:N9" si="3">N6/2</f>
        <v>3.125E-2</v>
      </c>
      <c r="O5" s="2">
        <f t="shared" ref="O5:O10" si="4">LOG10(N5)</f>
        <v>-1.505149978319906</v>
      </c>
      <c r="P5">
        <f t="shared" ref="P5:P15" si="5">SUBTOTAL(1,Q5:R5)</f>
        <v>0.56640000000000001</v>
      </c>
      <c r="Q5" s="4">
        <v>0.58709999999999996</v>
      </c>
      <c r="R5">
        <v>0.54569999999999996</v>
      </c>
    </row>
    <row r="6" spans="1:20" x14ac:dyDescent="0.25">
      <c r="A6">
        <f t="shared" si="0"/>
        <v>6.25E-2</v>
      </c>
      <c r="B6">
        <v>0.54279999999999995</v>
      </c>
      <c r="C6">
        <v>0.51929999999999998</v>
      </c>
      <c r="G6">
        <f t="shared" si="1"/>
        <v>6.25E-2</v>
      </c>
      <c r="H6">
        <f t="shared" si="2"/>
        <v>0.53105000000000002</v>
      </c>
      <c r="I6" s="4">
        <v>0.54279999999999995</v>
      </c>
      <c r="J6">
        <v>0.51929999999999998</v>
      </c>
      <c r="N6">
        <f t="shared" si="3"/>
        <v>6.25E-2</v>
      </c>
      <c r="O6" s="2">
        <f t="shared" si="4"/>
        <v>-1.2041199826559248</v>
      </c>
      <c r="P6">
        <f t="shared" si="5"/>
        <v>0.53105000000000002</v>
      </c>
      <c r="Q6" s="4">
        <v>0.54279999999999995</v>
      </c>
      <c r="R6">
        <v>0.51929999999999998</v>
      </c>
    </row>
    <row r="7" spans="1:20" x14ac:dyDescent="0.25">
      <c r="A7">
        <f t="shared" si="0"/>
        <v>0.125</v>
      </c>
      <c r="B7">
        <v>0.53690000000000004</v>
      </c>
      <c r="C7">
        <v>0.49409999999999998</v>
      </c>
      <c r="G7">
        <f t="shared" si="1"/>
        <v>0.125</v>
      </c>
      <c r="H7">
        <f t="shared" si="2"/>
        <v>0.51550000000000007</v>
      </c>
      <c r="I7" s="4">
        <v>0.53690000000000004</v>
      </c>
      <c r="J7">
        <v>0.49409999999999998</v>
      </c>
      <c r="N7">
        <f t="shared" si="3"/>
        <v>0.125</v>
      </c>
      <c r="O7" s="2">
        <f t="shared" si="4"/>
        <v>-0.90308998699194354</v>
      </c>
      <c r="P7">
        <f t="shared" si="5"/>
        <v>0.51550000000000007</v>
      </c>
      <c r="Q7" s="4">
        <v>0.53690000000000004</v>
      </c>
      <c r="R7">
        <v>0.49409999999999998</v>
      </c>
    </row>
    <row r="8" spans="1:20" x14ac:dyDescent="0.25">
      <c r="A8">
        <f t="shared" si="0"/>
        <v>0.25</v>
      </c>
      <c r="B8">
        <v>0.42309999999999998</v>
      </c>
      <c r="C8">
        <v>0.38650000000000001</v>
      </c>
      <c r="G8">
        <f t="shared" si="1"/>
        <v>0.25</v>
      </c>
      <c r="H8">
        <f t="shared" si="2"/>
        <v>0.40479999999999999</v>
      </c>
      <c r="I8" s="4">
        <v>0.42309999999999998</v>
      </c>
      <c r="J8">
        <v>0.38650000000000001</v>
      </c>
      <c r="N8">
        <f t="shared" si="3"/>
        <v>0.25</v>
      </c>
      <c r="O8" s="2">
        <f t="shared" si="4"/>
        <v>-0.6020599913279624</v>
      </c>
      <c r="P8">
        <f t="shared" si="5"/>
        <v>0.40479999999999999</v>
      </c>
      <c r="Q8" s="4">
        <v>0.42309999999999998</v>
      </c>
      <c r="R8">
        <v>0.38650000000000001</v>
      </c>
    </row>
    <row r="9" spans="1:20" x14ac:dyDescent="0.25">
      <c r="A9">
        <f t="shared" si="0"/>
        <v>0.5</v>
      </c>
      <c r="B9">
        <v>0.3034</v>
      </c>
      <c r="C9">
        <v>0.2737</v>
      </c>
      <c r="G9">
        <f t="shared" si="1"/>
        <v>0.5</v>
      </c>
      <c r="H9">
        <f t="shared" si="2"/>
        <v>0.28854999999999997</v>
      </c>
      <c r="I9" s="4">
        <v>0.3034</v>
      </c>
      <c r="J9">
        <v>0.2737</v>
      </c>
      <c r="N9">
        <f t="shared" si="3"/>
        <v>0.5</v>
      </c>
      <c r="O9" s="2">
        <f t="shared" si="4"/>
        <v>-0.3010299956639812</v>
      </c>
      <c r="P9">
        <f t="shared" si="5"/>
        <v>0.28854999999999997</v>
      </c>
      <c r="Q9" s="4">
        <v>0.3034</v>
      </c>
      <c r="R9">
        <v>0.2737</v>
      </c>
    </row>
    <row r="10" spans="1:20" x14ac:dyDescent="0.25">
      <c r="A10">
        <f>A11/2</f>
        <v>1</v>
      </c>
      <c r="B10">
        <v>0.2167</v>
      </c>
      <c r="C10">
        <v>0.18509999999999999</v>
      </c>
      <c r="G10">
        <f>G11/2</f>
        <v>1</v>
      </c>
      <c r="H10">
        <f t="shared" si="2"/>
        <v>0.2009</v>
      </c>
      <c r="I10" s="4">
        <v>0.2167</v>
      </c>
      <c r="J10">
        <v>0.18509999999999999</v>
      </c>
      <c r="N10">
        <f>N11/2</f>
        <v>1</v>
      </c>
      <c r="O10" s="2">
        <f t="shared" si="4"/>
        <v>0</v>
      </c>
      <c r="P10">
        <f t="shared" si="5"/>
        <v>0.2009</v>
      </c>
      <c r="Q10" s="4">
        <v>0.2167</v>
      </c>
      <c r="R10">
        <v>0.18509999999999999</v>
      </c>
    </row>
    <row r="11" spans="1:20" x14ac:dyDescent="0.25">
      <c r="A11" s="1">
        <v>2</v>
      </c>
      <c r="B11" s="1">
        <v>0.14149999999999999</v>
      </c>
      <c r="C11" s="1">
        <v>0.1226</v>
      </c>
      <c r="D11" s="1" t="s">
        <v>5</v>
      </c>
      <c r="G11" s="1">
        <v>2</v>
      </c>
      <c r="H11" s="6">
        <f t="shared" si="2"/>
        <v>0.13205</v>
      </c>
      <c r="I11" s="5">
        <v>0.14149999999999999</v>
      </c>
      <c r="J11" s="1">
        <v>0.1226</v>
      </c>
      <c r="K11" s="1" t="s">
        <v>5</v>
      </c>
      <c r="N11" s="1">
        <v>2</v>
      </c>
      <c r="O11" s="1">
        <f>LOG10(N11)</f>
        <v>0.3010299956639812</v>
      </c>
      <c r="P11" s="1">
        <f t="shared" si="5"/>
        <v>0.13205</v>
      </c>
      <c r="Q11" s="5">
        <v>0.14149999999999999</v>
      </c>
      <c r="R11" s="1">
        <v>0.1226</v>
      </c>
      <c r="S11" s="1" t="s">
        <v>9</v>
      </c>
      <c r="T11" s="1" t="s">
        <v>5</v>
      </c>
    </row>
    <row r="12" spans="1:20" x14ac:dyDescent="0.25">
      <c r="A12" t="s">
        <v>1</v>
      </c>
      <c r="B12">
        <v>0.35399999999999998</v>
      </c>
      <c r="C12">
        <v>0.3478</v>
      </c>
      <c r="D12" s="10">
        <v>0.35779067002739501</v>
      </c>
      <c r="G12" t="s">
        <v>1</v>
      </c>
      <c r="H12">
        <f t="shared" si="2"/>
        <v>0.35089999999999999</v>
      </c>
      <c r="I12" s="4">
        <v>0.35399999999999998</v>
      </c>
      <c r="J12">
        <v>0.3478</v>
      </c>
      <c r="K12" s="3">
        <f>(H12-$H$17)/$H$18</f>
        <v>0.72856527358897039</v>
      </c>
      <c r="N12" t="s">
        <v>1</v>
      </c>
      <c r="P12">
        <f t="shared" ref="P12:P15" si="6">SUBTOTAL(1,Q12:R12)</f>
        <v>0.35089999999999999</v>
      </c>
      <c r="Q12" s="4">
        <v>0.35399999999999998</v>
      </c>
      <c r="R12">
        <v>0.3478</v>
      </c>
      <c r="S12">
        <f>(P12-$O$17)/$O$18</f>
        <v>-0.50134667179684489</v>
      </c>
      <c r="T12" s="3">
        <f>POWER(10,S12)</f>
        <v>0.31524871732460541</v>
      </c>
    </row>
    <row r="13" spans="1:20" x14ac:dyDescent="0.25">
      <c r="A13" t="s">
        <v>2</v>
      </c>
      <c r="B13">
        <v>0.2049</v>
      </c>
      <c r="C13">
        <v>0.19900000000000001</v>
      </c>
      <c r="D13" s="10">
        <v>0.92248876651539302</v>
      </c>
      <c r="G13" t="s">
        <v>2</v>
      </c>
      <c r="H13">
        <f t="shared" si="2"/>
        <v>0.20195000000000002</v>
      </c>
      <c r="I13" s="4">
        <v>0.2049</v>
      </c>
      <c r="J13">
        <v>0.19900000000000001</v>
      </c>
      <c r="K13" s="3">
        <f>(H13-$H$17)/$H$18</f>
        <v>1.3703145196036191</v>
      </c>
      <c r="N13" t="s">
        <v>2</v>
      </c>
      <c r="P13">
        <f t="shared" si="6"/>
        <v>0.20195000000000002</v>
      </c>
      <c r="Q13" s="4">
        <v>0.2049</v>
      </c>
      <c r="R13">
        <v>0.19900000000000001</v>
      </c>
      <c r="S13">
        <f t="shared" ref="S13:S15" si="7">(P13-$O$17)/$O$18</f>
        <v>7.175836860330885E-2</v>
      </c>
      <c r="T13" s="3">
        <f t="shared" ref="T13:T15" si="8">POWER(10,S13)</f>
        <v>1.1796641152254108</v>
      </c>
    </row>
    <row r="14" spans="1:20" x14ac:dyDescent="0.25">
      <c r="A14" t="s">
        <v>3</v>
      </c>
      <c r="B14">
        <v>0.41020000000000001</v>
      </c>
      <c r="C14">
        <v>0.41349999999999998</v>
      </c>
      <c r="D14" s="10">
        <v>0.248855321934805</v>
      </c>
      <c r="G14" t="s">
        <v>3</v>
      </c>
      <c r="H14">
        <f t="shared" si="2"/>
        <v>0.41184999999999999</v>
      </c>
      <c r="I14" s="4">
        <v>0.41020000000000001</v>
      </c>
      <c r="J14">
        <v>0.41349999999999998</v>
      </c>
      <c r="K14" s="3">
        <f>(H14-$H$17)/$H$18</f>
        <v>0.46596294700560115</v>
      </c>
      <c r="N14" t="s">
        <v>3</v>
      </c>
      <c r="P14">
        <f t="shared" si="6"/>
        <v>0.41184999999999999</v>
      </c>
      <c r="Q14" s="4">
        <v>0.41020000000000001</v>
      </c>
      <c r="R14">
        <v>0.41349999999999998</v>
      </c>
      <c r="S14">
        <f t="shared" si="7"/>
        <v>-0.73585994613312811</v>
      </c>
      <c r="T14" s="3">
        <f t="shared" si="8"/>
        <v>0.183713069666118</v>
      </c>
    </row>
    <row r="15" spans="1:20" x14ac:dyDescent="0.25">
      <c r="A15" t="s">
        <v>4</v>
      </c>
      <c r="B15">
        <v>0.25629999999999997</v>
      </c>
      <c r="C15">
        <v>0.26119999999999999</v>
      </c>
      <c r="D15" s="10">
        <v>0.614807197096502</v>
      </c>
      <c r="G15" t="s">
        <v>4</v>
      </c>
      <c r="H15">
        <f t="shared" si="2"/>
        <v>0.25874999999999998</v>
      </c>
      <c r="I15" s="4">
        <v>0.25629999999999997</v>
      </c>
      <c r="J15">
        <v>0.26119999999999999</v>
      </c>
      <c r="K15" s="3">
        <f>(H15-$H$17)/$H$18</f>
        <v>1.1255924170616116</v>
      </c>
      <c r="N15" t="s">
        <v>4</v>
      </c>
      <c r="P15">
        <f t="shared" si="6"/>
        <v>0.25874999999999998</v>
      </c>
      <c r="Q15" s="4">
        <v>0.25629999999999997</v>
      </c>
      <c r="R15">
        <v>0.26119999999999999</v>
      </c>
      <c r="S15">
        <f t="shared" si="7"/>
        <v>-0.14678722585609844</v>
      </c>
      <c r="T15" s="3">
        <f t="shared" si="8"/>
        <v>0.71320236418699634</v>
      </c>
    </row>
    <row r="17" spans="7:15" x14ac:dyDescent="0.25">
      <c r="G17" t="s">
        <v>7</v>
      </c>
      <c r="H17">
        <v>0.52</v>
      </c>
      <c r="N17" t="s">
        <v>7</v>
      </c>
      <c r="O17">
        <v>0.22059999999999999</v>
      </c>
    </row>
    <row r="18" spans="7:15" x14ac:dyDescent="0.25">
      <c r="G18" t="s">
        <v>8</v>
      </c>
      <c r="H18">
        <v>-0.2321</v>
      </c>
      <c r="N18" t="s">
        <v>8</v>
      </c>
      <c r="O18">
        <v>-0.25990000000000002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STX ELISA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McCall</dc:creator>
  <cp:lastModifiedBy>Sam McCall</cp:lastModifiedBy>
  <dcterms:created xsi:type="dcterms:W3CDTF">2024-02-03T00:29:16Z</dcterms:created>
  <dcterms:modified xsi:type="dcterms:W3CDTF">2024-02-04T00:35:39Z</dcterms:modified>
</cp:coreProperties>
</file>